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YTUŁ" sheetId="1" state="visible" r:id="rId2"/>
    <sheet name="Rob. inwest. WODA" sheetId="2" state="visible" r:id="rId3"/>
    <sheet name="Rob. inwest. KANAŁ" sheetId="3" state="visible" r:id="rId4"/>
  </sheets>
  <definedNames>
    <definedName function="false" hidden="false" localSheetId="2" name="_xlnm.Print_Area" vbProcedure="false">'Rob. inwest. KANAŁ'!$A$1:$L$21</definedName>
    <definedName function="false" hidden="false" localSheetId="2" name="_xlnm.Print_Titles" vbProcedure="false">'Rob. inwest. KANAŁ'!$1:$5</definedName>
    <definedName function="false" hidden="false" localSheetId="1" name="_xlnm.Print_Area" vbProcedure="false">'Rob. inwest. WODA'!$A$1:$Q$12</definedName>
    <definedName function="false" hidden="false" localSheetId="1" name="_xlnm.Print_Titles" vbProcedure="false">'Rob. inwest. WODA'!$1:$5</definedName>
    <definedName function="false" hidden="false" localSheetId="0" name="_xlnm.Print_Area" vbProcedure="false">TYTUŁ!$A$1:$N$16</definedName>
    <definedName function="false" hidden="false" localSheetId="0" name="_xlnm.Print_Area" vbProcedure="false">TYTUŁ!$A$1:$N$16</definedName>
    <definedName function="false" hidden="false" localSheetId="0" name="_xlnm.Print_Area_0" vbProcedure="false">TYTUŁ!$A$1:$N$16</definedName>
    <definedName function="false" hidden="false" localSheetId="1" name="_xlnm.Print_Area" vbProcedure="false">'Rob. inwest. WODA'!$A$1:$Q$12</definedName>
    <definedName function="false" hidden="false" localSheetId="1" name="_xlnm.Print_Area_0" vbProcedure="false">'Rob. inwest. WODA'!$A$1:$Q$12</definedName>
    <definedName function="false" hidden="false" localSheetId="1" name="_xlnm.Print_Titles" vbProcedure="false">'Rob. inwest. WODA'!$1:$5</definedName>
    <definedName function="false" hidden="false" localSheetId="1" name="_xlnm.Print_Titles_0" vbProcedure="false">'Rob. inwest. WODA'!$1:$5</definedName>
    <definedName function="false" hidden="false" localSheetId="2" name="_xlnm.Print_Area" vbProcedure="false">'Rob. inwest. KANAŁ'!$A$1:$L$21</definedName>
    <definedName function="false" hidden="false" localSheetId="2" name="_xlnm.Print_Area_0" vbProcedure="false">'Rob. inwest. KANAŁ'!$A$1:$L$21</definedName>
    <definedName function="false" hidden="false" localSheetId="2" name="_xlnm.Print_Titles" vbProcedure="false">'Rob. inwest. KANAŁ'!$1:$5</definedName>
    <definedName function="false" hidden="false" localSheetId="2" name="_xlnm.Print_Titles_0" vbProcedure="false">'Rob. inwest. KANAŁ'!$1:$5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<sst xmlns="http://schemas.openxmlformats.org/spreadsheetml/2006/main" count="162" uniqueCount="108">
  <si>
    <t xml:space="preserve">Inwestycje wodociągowo - kanalizacyjne 2025r</t>
  </si>
  <si>
    <t xml:space="preserve">Sosnowieckich Wodociągów S.A.</t>
  </si>
  <si>
    <t xml:space="preserve">I. A. ROBOTY INWESTYCYJNE NA SIECI WODOCIĄGOWEJ  2025 r.</t>
  </si>
  <si>
    <t xml:space="preserve">Lp.</t>
  </si>
  <si>
    <t xml:space="preserve">Nazwa zadania</t>
  </si>
  <si>
    <t xml:space="preserve">System (własny/zlecony)</t>
  </si>
  <si>
    <t xml:space="preserve">Dokumentacja Nr umowy</t>
  </si>
  <si>
    <t xml:space="preserve">Wykonawstwo
 Nr umowy</t>
  </si>
  <si>
    <t xml:space="preserve">Średnica</t>
  </si>
  <si>
    <t xml:space="preserve">ZAKRES RZECZOWY (w mb)</t>
  </si>
  <si>
    <t xml:space="preserve">ZAKRES FINANSOWY (w tys. zł)</t>
  </si>
  <si>
    <t xml:space="preserve">Uwagi
</t>
  </si>
  <si>
    <t xml:space="preserve">narastająco</t>
  </si>
  <si>
    <t xml:space="preserve">mb</t>
  </si>
  <si>
    <t xml:space="preserve">tys zł</t>
  </si>
  <si>
    <t xml:space="preserve">zakres rzeczowy</t>
  </si>
  <si>
    <t xml:space="preserve">zakres finansowy</t>
  </si>
  <si>
    <t xml:space="preserve">do roku 2024</t>
  </si>
  <si>
    <t xml:space="preserve">2025</t>
  </si>
  <si>
    <t xml:space="preserve">2026</t>
  </si>
  <si>
    <t xml:space="preserve">%</t>
  </si>
  <si>
    <t xml:space="preserve">tys.zł</t>
  </si>
  <si>
    <t xml:space="preserve">1.</t>
  </si>
  <si>
    <t xml:space="preserve">Budowa sieci sieci wodociągowej w rejonie ulic: Aleksandra Fredry, Nowej, Anki Kowalskiej i Władysława Broniewskiego w Sosnowcu” -  ETAP I</t>
  </si>
  <si>
    <t xml:space="preserve">zlecony</t>
  </si>
  <si>
    <t xml:space="preserve">92/DTT/2021</t>
  </si>
  <si>
    <t xml:space="preserve">190/DTT/2024</t>
  </si>
  <si>
    <t xml:space="preserve">40-110</t>
  </si>
  <si>
    <t xml:space="preserve">um 190/DTT/2024 +Aneks zwiększajacy wartość na kanale ul. Broniewskiego; termin do 4.01.2026</t>
  </si>
  <si>
    <t xml:space="preserve">081-2301</t>
  </si>
  <si>
    <t xml:space="preserve">2.</t>
  </si>
  <si>
    <t xml:space="preserve">Budowa sieci wodociągowej w ul. Szybowej (31-34, 36, 38, 40) w Sosnowcu</t>
  </si>
  <si>
    <t xml:space="preserve">64/DTT/2023</t>
  </si>
  <si>
    <t xml:space="preserve">313/DTT/2024</t>
  </si>
  <si>
    <t xml:space="preserve">63-110</t>
  </si>
  <si>
    <t xml:space="preserve">rozliczono OT ; um.  313/DTT/2024 </t>
  </si>
  <si>
    <t xml:space="preserve">081-2404</t>
  </si>
  <si>
    <t xml:space="preserve">3.</t>
  </si>
  <si>
    <t xml:space="preserve">Przebudowa sieci wodociągowej w ul. Sądeckiej w Sosnowcu</t>
  </si>
  <si>
    <t xml:space="preserve">45/DTT/2024</t>
  </si>
  <si>
    <t xml:space="preserve">um. na dokumentację 45/DTT/2024 W+K termin+Aneks ; wykonanie um 149/DTT/2025 wartoścć W+K 1234 tys zł termin do 04.06.2026</t>
  </si>
  <si>
    <t xml:space="preserve">081-2504</t>
  </si>
  <si>
    <t xml:space="preserve">4.</t>
  </si>
  <si>
    <t xml:space="preserve">Przebudowa sieci wodociągowej w ul. Morcinka w Sosnowcu</t>
  </si>
  <si>
    <t xml:space="preserve">432/TT/2016
137/DTT/2021
229/DTT/2024</t>
  </si>
  <si>
    <t xml:space="preserve">40-160</t>
  </si>
  <si>
    <t xml:space="preserve">um. 173/DTT/2025 wartość 
803,6 tys zł ; termin do 18.06.2026</t>
  </si>
  <si>
    <t xml:space="preserve">081-1905</t>
  </si>
  <si>
    <t xml:space="preserve">5.</t>
  </si>
  <si>
    <t xml:space="preserve">Przebudowa sieci wodociągowej w dzielnicy Ostrowy Górnicze w Sosnowcu (w ulicach: Metalowej,  Feliks – bocznej)</t>
  </si>
  <si>
    <t xml:space="preserve">TR</t>
  </si>
  <si>
    <t xml:space="preserve">54/TT/2019</t>
  </si>
  <si>
    <t xml:space="preserve">um 83/TR/2025 roboty rozbiórkowe i renowacyjne wartosc 314,57 tys zł ; termin do 31.12.2025
</t>
  </si>
  <si>
    <t xml:space="preserve">6.</t>
  </si>
  <si>
    <t xml:space="preserve">Przebudowa sieci wodociągowej w ul. Wiązowej</t>
  </si>
  <si>
    <t xml:space="preserve">329/DTT/2021</t>
  </si>
  <si>
    <t xml:space="preserve">RAZEM </t>
  </si>
  <si>
    <t xml:space="preserve">I. B. ROBOTY INWESTYCYJNE NA SIECI KANALIZACYJNEJ  2025 r.</t>
  </si>
  <si>
    <t xml:space="preserve">System
 (własny/zlecony)</t>
  </si>
  <si>
    <t xml:space="preserve">Dokumentacja</t>
  </si>
  <si>
    <t xml:space="preserve">Wykonawstwo</t>
  </si>
  <si>
    <t xml:space="preserve"> Nr umowy</t>
  </si>
  <si>
    <t xml:space="preserve">Nr umowy</t>
  </si>
  <si>
    <t xml:space="preserve">Budowa systemu przekierowania ścieków  siecią kanalizacji ogólnospławnej z Oczyszczalni Zagórze do Kolektora Północnego w Sosnowcu</t>
  </si>
  <si>
    <t xml:space="preserve">32/DTT/2021     232/TE/2023</t>
  </si>
  <si>
    <t xml:space="preserve">2/DTT/2025</t>
  </si>
  <si>
    <t xml:space="preserve">300-800</t>
  </si>
  <si>
    <t xml:space="preserve">Budowa sieci kanalizacji sanitarnej wraz z tłocznią ścieków w dzielnicy Ostrowy Górnicze w Sosnowcu (w ulicach: Starzyńskiego, Klubowej, Gałczyńskiego, Poniatowskiego, Orzeszkowej, Limbowej, Maczkowskiej i Niecałej) Etap I - ul. Maczkowska + tłocznia</t>
  </si>
  <si>
    <t xml:space="preserve">264/TT/2023</t>
  </si>
  <si>
    <t xml:space="preserve">110-315</t>
  </si>
  <si>
    <t xml:space="preserve">Budowa sieci kanalizacji sanitarnej wraz z tłocznią ścieków w rejonie ulic: Aleksandra Fredry, Nowej, Anki Kowalskiej i Władysława Broniewskiego w Sosnowcu” -  ETAP I</t>
  </si>
  <si>
    <t xml:space="preserve">110-250</t>
  </si>
  <si>
    <t xml:space="preserve">Budowa sieci kanalizacji sanitarnej w ul. Konopnickiej w Sosnowcu</t>
  </si>
  <si>
    <t xml:space="preserve">254/DTT/2022</t>
  </si>
  <si>
    <t xml:space="preserve">53/DTT/2024</t>
  </si>
  <si>
    <t xml:space="preserve">160-200</t>
  </si>
  <si>
    <t xml:space="preserve">Modernizacja Przepompowni PS-1 Porąbka</t>
  </si>
  <si>
    <t xml:space="preserve">151/DTT/2023</t>
  </si>
  <si>
    <t xml:space="preserve">126/DTT/2024</t>
  </si>
  <si>
    <t xml:space="preserve">Renowacja sieci kanalizacji ogólnospławnej metodą bezwykopową w ul.Podjazdowej w Sosnowcu</t>
  </si>
  <si>
    <t xml:space="preserve">187/DTT/2024</t>
  </si>
  <si>
    <t xml:space="preserve">7.</t>
  </si>
  <si>
    <t xml:space="preserve">Renowacja sieci kanalizacji ogólnospławnej metodą bezwykopową w ul.Pogotowia/1 Maja w Sosnowcu</t>
  </si>
  <si>
    <t xml:space="preserve">300/400</t>
  </si>
  <si>
    <t xml:space="preserve">8.</t>
  </si>
  <si>
    <t xml:space="preserve">Renowacja sieci kanalizacji ogólnospławnej metodą bezwykopową w ul. Siennej w Sosnowcu</t>
  </si>
  <si>
    <t xml:space="preserve">9.</t>
  </si>
  <si>
    <t xml:space="preserve">Renowacja sieci kanalizacji ogólnospławnej metodą bezwykopową w ul.Rzeźniczej w Sosnowcu</t>
  </si>
  <si>
    <t xml:space="preserve">800/1200</t>
  </si>
  <si>
    <t xml:space="preserve">10.</t>
  </si>
  <si>
    <t xml:space="preserve">Renowacja sieci kanalizacji ogólnospławnej metodą bezwykopową w ul. 3-go Maja w Sosnowcu</t>
  </si>
  <si>
    <t xml:space="preserve">11.</t>
  </si>
  <si>
    <t xml:space="preserve">Budowa sieci kanalizacji sanitarnej wraz z tłocznią ścieków w dzielnicy Ostrowy Górnicze w Sosnowcu (w ulicach: Starzyńskiego, Klubowej, Gałczyńskiego, Poniatowskiego, Orzeszkowej, Limbowej, Maczkowskiej i Niecałej) Etap II</t>
  </si>
  <si>
    <t xml:space="preserve">76/DTT/2025</t>
  </si>
  <si>
    <t xml:space="preserve">12.</t>
  </si>
  <si>
    <t xml:space="preserve">Przebudowa sieci kanalizacji ogólnospławnej w ulicy Sądeckiej w Sosnowcu</t>
  </si>
  <si>
    <t xml:space="preserve">160-315</t>
  </si>
  <si>
    <t xml:space="preserve">13.</t>
  </si>
  <si>
    <t xml:space="preserve">Renowacja sieci kanalizacji ogólnospławnej metodą bezwykopową w ul. Będzińskiej 24-28 w Sosnowcu</t>
  </si>
  <si>
    <t xml:space="preserve">42/DTT/2025</t>
  </si>
  <si>
    <t xml:space="preserve">400-500</t>
  </si>
  <si>
    <t xml:space="preserve">14.</t>
  </si>
  <si>
    <t xml:space="preserve">Renowacja sieci kanalizacji ogólnospławnej metodą bezwykopową w ul. Witosa 12 w Sosnowcu</t>
  </si>
  <si>
    <t xml:space="preserve">42/DTT/2026</t>
  </si>
  <si>
    <t xml:space="preserve">15.</t>
  </si>
  <si>
    <t xml:space="preserve">Renowacja sieci kanalizacji ogólnospławnej metodą bezwykopową w ul. Warneńczyka w Sosnowcu</t>
  </si>
  <si>
    <t xml:space="preserve">42/DTT/2027</t>
  </si>
  <si>
    <t xml:space="preserve">Razem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</si>
</sst>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#,##0.00"/>
    <numFmt numFmtId="168" formatCode="0%"/>
    <numFmt numFmtId="169" formatCode="0.00%"/>
  </numFmts>
  <fonts count="25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9"/>
      <color rgb="FF000000"/>
      <name val="Calibri"/>
      <family val="2"/>
      <charset val="238"/>
    </font>
    <font>
      <b val="true"/>
      <sz val="20"/>
      <color rgb="FF31859C"/>
      <name val="Tahoma"/>
      <family val="2"/>
      <charset val="238"/>
    </font>
    <font>
      <sz val="11"/>
      <color rgb="FF31859C"/>
      <name val="Calibri"/>
      <family val="2"/>
      <charset val="1"/>
    </font>
    <font>
      <b val="true"/>
      <sz val="20"/>
      <color rgb="FF0066CC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color rgb="FF00FF00"/>
      <name val="Tahoma"/>
      <family val="2"/>
      <charset val="238"/>
    </font>
    <font>
      <b val="true"/>
      <sz val="14"/>
      <color rgb="FF002465"/>
      <name val="Tahoma"/>
      <family val="2"/>
      <charset val="238"/>
    </font>
    <font>
      <sz val="18"/>
      <color rgb="FF000000"/>
      <name val="Tahoma"/>
      <family val="2"/>
      <charset val="238"/>
    </font>
    <font>
      <b val="true"/>
      <sz val="11"/>
      <color rgb="FF000000"/>
      <name val="Tahoma"/>
      <family val="2"/>
      <charset val="238"/>
    </font>
    <font>
      <sz val="11"/>
      <name val="Calibri"/>
      <family val="2"/>
      <charset val="1"/>
    </font>
    <font>
      <sz val="14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name val="Calibri"/>
      <family val="2"/>
      <charset val="238"/>
    </font>
    <font>
      <b val="true"/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9CDE5"/>
        <bgColor rgb="FF99CCFF"/>
      </patternFill>
    </fill>
    <fill>
      <patternFill patternType="solid">
        <fgColor rgb="FFD9D9D9"/>
        <bgColor rgb="FFB9CDE5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7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6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0" borderId="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6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7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0" fillId="5" borderId="1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2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23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23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2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465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O1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G14" activeCellId="0" sqref="G14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5" hidden="false" customHeight="false" outlineLevel="0" collapsed="false">
      <c r="A1" s="1"/>
    </row>
    <row r="6" customFormat="false" ht="25.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customFormat="false" ht="25.5" hidden="false" customHeight="false" outlineLevel="0" collapsed="false">
      <c r="A7" s="3"/>
      <c r="B7" s="2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customFormat="false" ht="25.5" hidden="false" customHeight="false" outlineLevel="0" collapsed="false">
      <c r="A8" s="3"/>
      <c r="B8" s="2" t="s">
        <v>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customFormat="false" ht="25.5" hidden="false" customHeight="false" outlineLevel="0" collapsed="false">
      <c r="B9" s="4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</row>
    <row r="10" customFormat="false" ht="18" hidden="false" customHeight="false" outlineLevel="0" collapsed="false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customFormat="false" ht="22.5" hidden="false" customHeight="false" outlineLevel="0" collapsed="false">
      <c r="B11" s="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customFormat="false" ht="22.5" hidden="false" customHeight="false" outlineLevel="0" collapsed="false">
      <c r="B12" s="8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customFormat="false" ht="22.5" hidden="false" customHeight="false" outlineLevel="0" collapsed="false">
      <c r="B13" s="8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customFormat="false" ht="22.5" hidden="false" customHeight="false" outlineLevel="0" collapsed="false">
      <c r="B14" s="8"/>
      <c r="C14" s="5"/>
      <c r="D14" s="5"/>
      <c r="G14" s="9"/>
      <c r="H14" s="10"/>
      <c r="I14" s="11"/>
      <c r="J14" s="12"/>
      <c r="K14" s="12"/>
      <c r="L14" s="5"/>
      <c r="M14" s="5"/>
      <c r="N14" s="5"/>
      <c r="O14" s="5"/>
    </row>
    <row r="15" customFormat="false" ht="22.5" hidden="false" customHeight="false" outlineLevel="0" collapsed="false"/>
    <row r="16" customFormat="false" ht="19.5" hidden="false" customHeight="false" outlineLevel="0" collapsed="false"/>
  </sheetData>
  <mergeCells count="4">
    <mergeCell ref="A6:O6"/>
    <mergeCell ref="B7:O7"/>
    <mergeCell ref="B8:O8"/>
    <mergeCell ref="B10:O10"/>
  </mergeCells>
  <printOptions headings="false" gridLines="false" gridLinesSet="true" horizontalCentered="true" verticalCentered="true"/>
  <pageMargins left="0.708333333333333" right="0.708333333333333" top="0.748611111111111" bottom="0.747916666666667" header="0.315277777777778" footer="0.511805555555555"/>
  <pageSetup paperSize="9" scale="10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&amp;LSosnowieckie Wodociągi Spółka Akcyjna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C3D69B"/>
    <pageSetUpPr fitToPage="true"/>
  </sheetPr>
  <dimension ref="A1:T12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selection pane="topLeft" activeCell="F17" activeCellId="0" sqref="F17"/>
    </sheetView>
  </sheetViews>
  <sheetFormatPr defaultRowHeight="18.75" zeroHeight="false" outlineLevelRow="0" outlineLevelCol="0"/>
  <cols>
    <col collapsed="false" customWidth="true" hidden="false" outlineLevel="0" max="1" min="1" style="13" width="4.57"/>
    <col collapsed="false" customWidth="true" hidden="false" outlineLevel="0" max="2" min="2" style="14" width="47.7"/>
    <col collapsed="false" customWidth="true" hidden="false" outlineLevel="0" max="3" min="3" style="14" width="9.13"/>
    <col collapsed="false" customWidth="true" hidden="false" outlineLevel="0" max="4" min="4" style="14" width="14.86"/>
    <col collapsed="false" customWidth="true" hidden="false" outlineLevel="0" max="5" min="5" style="14" width="15.71"/>
    <col collapsed="false" customWidth="true" hidden="false" outlineLevel="0" max="6" min="6" style="15" width="9.71"/>
    <col collapsed="false" customWidth="true" hidden="false" outlineLevel="0" max="7" min="7" style="16" width="13.14"/>
    <col collapsed="false" customWidth="true" hidden="false" outlineLevel="0" max="8" min="8" style="17" width="14.69"/>
    <col collapsed="false" customWidth="true" hidden="false" outlineLevel="0" max="9" min="9" style="16" width="9.59"/>
    <col collapsed="false" customWidth="true" hidden="false" outlineLevel="0" max="10" min="10" style="16" width="14.69"/>
    <col collapsed="false" customWidth="true" hidden="false" outlineLevel="0" max="11" min="11" style="17" width="15.29"/>
    <col collapsed="false" customWidth="true" hidden="false" outlineLevel="0" max="12" min="12" style="16" width="15.29"/>
    <col collapsed="false" customWidth="true" hidden="true" outlineLevel="0" max="16" min="13" style="13" width="15.29"/>
    <col collapsed="false" customWidth="true" hidden="true" outlineLevel="0" max="17" min="17" style="13" width="27.13"/>
    <col collapsed="false" customWidth="true" hidden="true" outlineLevel="0" max="18" min="18" style="13" width="12.14"/>
    <col collapsed="false" customWidth="false" hidden="true" outlineLevel="0" max="21" min="19" style="13" width="11.52"/>
    <col collapsed="false" customWidth="true" hidden="false" outlineLevel="0" max="1025" min="22" style="13" width="8.86"/>
  </cols>
  <sheetData>
    <row r="1" s="16" customFormat="true" ht="18.75" hidden="false" customHeight="false" outlineLevel="0" collapsed="false">
      <c r="A1" s="17" t="s">
        <v>2</v>
      </c>
      <c r="B1" s="18"/>
      <c r="C1" s="18"/>
      <c r="D1" s="18"/>
      <c r="E1" s="18"/>
      <c r="F1" s="19"/>
      <c r="H1" s="17"/>
      <c r="K1" s="17"/>
      <c r="R1" s="13"/>
    </row>
    <row r="2" s="24" customFormat="true" ht="16.15" hidden="false" customHeight="true" outlineLevel="0" collapsed="false">
      <c r="A2" s="20" t="s">
        <v>3</v>
      </c>
      <c r="B2" s="21" t="s">
        <v>4</v>
      </c>
      <c r="C2" s="21" t="s">
        <v>5</v>
      </c>
      <c r="D2" s="21" t="s">
        <v>6</v>
      </c>
      <c r="E2" s="21" t="s">
        <v>7</v>
      </c>
      <c r="F2" s="20" t="s">
        <v>8</v>
      </c>
      <c r="G2" s="22" t="s">
        <v>9</v>
      </c>
      <c r="H2" s="22"/>
      <c r="I2" s="22"/>
      <c r="J2" s="21" t="s">
        <v>10</v>
      </c>
      <c r="K2" s="21"/>
      <c r="L2" s="21"/>
      <c r="M2" s="23" t="e">
        <f aca="false">#REF!</f>
        <v>#REF!</v>
      </c>
      <c r="N2" s="23"/>
      <c r="O2" s="23"/>
      <c r="P2" s="23"/>
      <c r="Q2" s="23" t="s">
        <v>11</v>
      </c>
      <c r="R2" s="13"/>
      <c r="S2" s="24" t="s">
        <v>12</v>
      </c>
    </row>
    <row r="3" s="24" customFormat="true" ht="15" hidden="false" customHeight="true" outlineLevel="0" collapsed="false">
      <c r="A3" s="20"/>
      <c r="B3" s="21"/>
      <c r="C3" s="21"/>
      <c r="D3" s="21"/>
      <c r="E3" s="21"/>
      <c r="F3" s="20"/>
      <c r="G3" s="22"/>
      <c r="H3" s="22"/>
      <c r="I3" s="22"/>
      <c r="J3" s="21"/>
      <c r="K3" s="21"/>
      <c r="L3" s="21"/>
      <c r="M3" s="23"/>
      <c r="N3" s="23"/>
      <c r="O3" s="23"/>
      <c r="P3" s="23"/>
      <c r="Q3" s="23"/>
      <c r="R3" s="13"/>
      <c r="S3" s="25" t="s">
        <v>13</v>
      </c>
      <c r="T3" s="25" t="s">
        <v>14</v>
      </c>
    </row>
    <row r="4" s="24" customFormat="true" ht="15" hidden="false" customHeight="true" outlineLevel="0" collapsed="false">
      <c r="A4" s="20"/>
      <c r="B4" s="21"/>
      <c r="C4" s="21"/>
      <c r="D4" s="21"/>
      <c r="E4" s="21"/>
      <c r="F4" s="20"/>
      <c r="G4" s="22"/>
      <c r="H4" s="22"/>
      <c r="I4" s="22"/>
      <c r="J4" s="21"/>
      <c r="K4" s="21"/>
      <c r="L4" s="21"/>
      <c r="M4" s="23" t="s">
        <v>15</v>
      </c>
      <c r="N4" s="23"/>
      <c r="O4" s="26" t="s">
        <v>16</v>
      </c>
      <c r="P4" s="26"/>
      <c r="Q4" s="23"/>
      <c r="R4" s="13"/>
      <c r="S4" s="27"/>
      <c r="T4" s="27"/>
    </row>
    <row r="5" s="24" customFormat="true" ht="30" hidden="false" customHeight="true" outlineLevel="0" collapsed="false">
      <c r="A5" s="20"/>
      <c r="B5" s="21"/>
      <c r="C5" s="21"/>
      <c r="D5" s="21"/>
      <c r="E5" s="21"/>
      <c r="F5" s="20"/>
      <c r="G5" s="28" t="s">
        <v>17</v>
      </c>
      <c r="H5" s="29" t="s">
        <v>18</v>
      </c>
      <c r="I5" s="28" t="s">
        <v>19</v>
      </c>
      <c r="J5" s="28" t="s">
        <v>17</v>
      </c>
      <c r="K5" s="29" t="s">
        <v>18</v>
      </c>
      <c r="L5" s="28" t="s">
        <v>19</v>
      </c>
      <c r="M5" s="26" t="s">
        <v>13</v>
      </c>
      <c r="N5" s="26" t="s">
        <v>20</v>
      </c>
      <c r="O5" s="26" t="s">
        <v>21</v>
      </c>
      <c r="P5" s="26" t="s">
        <v>20</v>
      </c>
      <c r="Q5" s="23"/>
      <c r="R5" s="13"/>
      <c r="S5" s="27"/>
      <c r="T5" s="27"/>
    </row>
    <row r="6" s="24" customFormat="true" ht="63" hidden="false" customHeight="false" outlineLevel="0" collapsed="false">
      <c r="A6" s="25" t="s">
        <v>22</v>
      </c>
      <c r="B6" s="30" t="s">
        <v>23</v>
      </c>
      <c r="C6" s="31" t="s">
        <v>24</v>
      </c>
      <c r="D6" s="32" t="s">
        <v>25</v>
      </c>
      <c r="E6" s="33" t="s">
        <v>26</v>
      </c>
      <c r="F6" s="31" t="s">
        <v>27</v>
      </c>
      <c r="G6" s="34" t="n">
        <v>0</v>
      </c>
      <c r="H6" s="35" t="n">
        <v>646</v>
      </c>
      <c r="I6" s="36" t="n">
        <v>161</v>
      </c>
      <c r="J6" s="37" t="n">
        <v>14.86</v>
      </c>
      <c r="K6" s="38" t="n">
        <v>626</v>
      </c>
      <c r="L6" s="39" t="n">
        <v>74</v>
      </c>
      <c r="M6" s="27" t="n">
        <f aca="false">84.33+179.6+57.6</f>
        <v>321.53</v>
      </c>
      <c r="N6" s="40" t="n">
        <f aca="false">M6/H6</f>
        <v>0.497724458204334</v>
      </c>
      <c r="O6" s="41" t="n">
        <f aca="false">0.036+23.77+73.77+178.49-1.76+34.54+25.58+22.91+16.81+25.97</f>
        <v>400.116</v>
      </c>
      <c r="P6" s="40" t="n">
        <f aca="false">O6/K6</f>
        <v>0.639162939297125</v>
      </c>
      <c r="Q6" s="42" t="s">
        <v>28</v>
      </c>
      <c r="R6" s="13" t="s">
        <v>29</v>
      </c>
      <c r="S6" s="39" t="n">
        <f aca="false">G6+M6</f>
        <v>321.53</v>
      </c>
      <c r="T6" s="39" t="n">
        <f aca="false">J6+O6</f>
        <v>414.976</v>
      </c>
    </row>
    <row r="7" s="24" customFormat="true" ht="45.75" hidden="false" customHeight="true" outlineLevel="0" collapsed="false">
      <c r="A7" s="25" t="s">
        <v>30</v>
      </c>
      <c r="B7" s="30" t="s">
        <v>31</v>
      </c>
      <c r="C7" s="31" t="s">
        <v>24</v>
      </c>
      <c r="D7" s="31" t="s">
        <v>32</v>
      </c>
      <c r="E7" s="31" t="s">
        <v>33</v>
      </c>
      <c r="F7" s="31" t="s">
        <v>34</v>
      </c>
      <c r="G7" s="34" t="n">
        <v>0</v>
      </c>
      <c r="H7" s="35" t="n">
        <v>156.12</v>
      </c>
      <c r="I7" s="36"/>
      <c r="J7" s="37" t="n">
        <v>16</v>
      </c>
      <c r="K7" s="38" t="n">
        <v>73.92</v>
      </c>
      <c r="L7" s="39"/>
      <c r="M7" s="41" t="n">
        <f aca="false">92+48+16.12</f>
        <v>156.12</v>
      </c>
      <c r="N7" s="40" t="n">
        <f aca="false">M7/H7</f>
        <v>1</v>
      </c>
      <c r="O7" s="27" t="n">
        <f aca="false">22.82+29.87+19.23+2</f>
        <v>73.92</v>
      </c>
      <c r="P7" s="40" t="n">
        <f aca="false">O7/K7</f>
        <v>1</v>
      </c>
      <c r="Q7" s="43" t="s">
        <v>35</v>
      </c>
      <c r="R7" s="13" t="s">
        <v>36</v>
      </c>
      <c r="S7" s="39" t="n">
        <f aca="false">G7+M7</f>
        <v>156.12</v>
      </c>
      <c r="T7" s="39" t="n">
        <f aca="false">J7+O7</f>
        <v>89.92</v>
      </c>
    </row>
    <row r="8" s="24" customFormat="true" ht="59.25" hidden="false" customHeight="true" outlineLevel="0" collapsed="false">
      <c r="A8" s="25" t="s">
        <v>37</v>
      </c>
      <c r="B8" s="44" t="s">
        <v>38</v>
      </c>
      <c r="C8" s="32" t="s">
        <v>24</v>
      </c>
      <c r="D8" s="32" t="s">
        <v>39</v>
      </c>
      <c r="E8" s="31"/>
      <c r="F8" s="31" t="s">
        <v>27</v>
      </c>
      <c r="G8" s="34" t="n">
        <v>0</v>
      </c>
      <c r="H8" s="35" t="n">
        <v>475</v>
      </c>
      <c r="I8" s="36"/>
      <c r="J8" s="37" t="n">
        <v>0</v>
      </c>
      <c r="K8" s="38" t="n">
        <v>900</v>
      </c>
      <c r="L8" s="39" t="n">
        <v>500</v>
      </c>
      <c r="M8" s="39" t="n">
        <f aca="false">280+33+76</f>
        <v>389</v>
      </c>
      <c r="N8" s="40" t="n">
        <f aca="false">M8/H8</f>
        <v>0.818947368421053</v>
      </c>
      <c r="O8" s="41" t="n">
        <f aca="false">17.6+164.34+16.17+32.85</f>
        <v>230.96</v>
      </c>
      <c r="P8" s="40" t="n">
        <f aca="false">O8/K8</f>
        <v>0.256622222222222</v>
      </c>
      <c r="Q8" s="43" t="s">
        <v>40</v>
      </c>
      <c r="R8" s="13" t="s">
        <v>41</v>
      </c>
      <c r="S8" s="39" t="n">
        <f aca="false">G8+M8</f>
        <v>389</v>
      </c>
      <c r="T8" s="39" t="n">
        <f aca="false">J8+O8</f>
        <v>230.96</v>
      </c>
    </row>
    <row r="9" s="24" customFormat="true" ht="47.25" hidden="false" customHeight="false" outlineLevel="0" collapsed="false">
      <c r="A9" s="25" t="s">
        <v>42</v>
      </c>
      <c r="B9" s="45" t="s">
        <v>43</v>
      </c>
      <c r="C9" s="32" t="s">
        <v>24</v>
      </c>
      <c r="D9" s="46" t="s">
        <v>44</v>
      </c>
      <c r="E9" s="31"/>
      <c r="F9" s="46" t="s">
        <v>45</v>
      </c>
      <c r="G9" s="47" t="n">
        <v>0</v>
      </c>
      <c r="H9" s="48" t="n">
        <v>980</v>
      </c>
      <c r="I9" s="47" t="n">
        <v>549</v>
      </c>
      <c r="J9" s="37" t="n">
        <v>44.2</v>
      </c>
      <c r="K9" s="49" t="n">
        <v>500</v>
      </c>
      <c r="L9" s="50" t="n">
        <v>450</v>
      </c>
      <c r="M9" s="41" t="n">
        <v>980</v>
      </c>
      <c r="N9" s="40" t="n">
        <f aca="false">M9/H9</f>
        <v>1</v>
      </c>
      <c r="O9" s="41" t="n">
        <f aca="false">34.5+282.6</f>
        <v>317.1</v>
      </c>
      <c r="P9" s="40" t="n">
        <f aca="false">O9/K9</f>
        <v>0.6342</v>
      </c>
      <c r="Q9" s="51" t="s">
        <v>46</v>
      </c>
      <c r="R9" s="13" t="s">
        <v>47</v>
      </c>
      <c r="S9" s="39" t="n">
        <f aca="false">G9+M9</f>
        <v>980</v>
      </c>
      <c r="T9" s="39" t="n">
        <f aca="false">J9+O9</f>
        <v>361.3</v>
      </c>
    </row>
    <row r="10" s="24" customFormat="true" ht="75" hidden="false" customHeight="false" outlineLevel="0" collapsed="false">
      <c r="A10" s="25" t="s">
        <v>48</v>
      </c>
      <c r="B10" s="30" t="s">
        <v>49</v>
      </c>
      <c r="C10" s="46" t="s">
        <v>50</v>
      </c>
      <c r="D10" s="31" t="s">
        <v>51</v>
      </c>
      <c r="E10" s="31"/>
      <c r="F10" s="31" t="s">
        <v>45</v>
      </c>
      <c r="G10" s="52" t="n">
        <v>0</v>
      </c>
      <c r="H10" s="53" t="n">
        <v>705</v>
      </c>
      <c r="I10" s="52"/>
      <c r="J10" s="52" t="n">
        <v>56.14</v>
      </c>
      <c r="K10" s="54" t="n">
        <v>950</v>
      </c>
      <c r="L10" s="55"/>
      <c r="M10" s="56" t="n">
        <v>300</v>
      </c>
      <c r="N10" s="57" t="n">
        <f aca="false">M10/H10</f>
        <v>0.425531914893617</v>
      </c>
      <c r="O10" s="56" t="n">
        <f aca="false">111.59-34.22</f>
        <v>77.37</v>
      </c>
      <c r="P10" s="57" t="n">
        <f aca="false">O10/K10</f>
        <v>0.0814421052631579</v>
      </c>
      <c r="Q10" s="58" t="s">
        <v>52</v>
      </c>
      <c r="R10" s="13"/>
      <c r="S10" s="39"/>
      <c r="T10" s="39"/>
    </row>
    <row r="11" s="24" customFormat="true" ht="56.25" hidden="false" customHeight="true" outlineLevel="0" collapsed="false">
      <c r="A11" s="25" t="s">
        <v>53</v>
      </c>
      <c r="B11" s="45" t="s">
        <v>54</v>
      </c>
      <c r="C11" s="31" t="s">
        <v>24</v>
      </c>
      <c r="D11" s="32" t="s">
        <v>55</v>
      </c>
      <c r="E11" s="31"/>
      <c r="F11" s="31" t="s">
        <v>45</v>
      </c>
      <c r="G11" s="50" t="n">
        <v>0</v>
      </c>
      <c r="H11" s="59" t="n">
        <v>1147</v>
      </c>
      <c r="I11" s="47"/>
      <c r="J11" s="37" t="n">
        <v>51.18</v>
      </c>
      <c r="K11" s="59" t="n">
        <v>533.11</v>
      </c>
      <c r="L11" s="37" t="n">
        <v>173.93</v>
      </c>
      <c r="M11" s="56" t="n">
        <f aca="false">110+130</f>
        <v>240</v>
      </c>
      <c r="N11" s="57" t="n">
        <f aca="false">M11/H11</f>
        <v>0.20924149956408</v>
      </c>
      <c r="O11" s="56" t="n">
        <f aca="false">0.12+0.11+0.13+0.12+0.12+0.11+0.11+0.11+0.1+121.08</f>
        <v>122.11</v>
      </c>
      <c r="P11" s="57" t="n">
        <f aca="false">O11/K11</f>
        <v>0.229052165594343</v>
      </c>
      <c r="Q11" s="51"/>
      <c r="R11" s="13"/>
      <c r="S11" s="39"/>
      <c r="T11" s="39"/>
    </row>
    <row r="12" s="24" customFormat="true" ht="25.15" hidden="false" customHeight="true" outlineLevel="0" collapsed="false">
      <c r="A12" s="60"/>
      <c r="B12" s="61" t="s">
        <v>56</v>
      </c>
      <c r="C12" s="61"/>
      <c r="D12" s="21"/>
      <c r="E12" s="62"/>
      <c r="F12" s="62"/>
      <c r="G12" s="49" t="n">
        <f aca="false">SUM(G6:G9)</f>
        <v>0</v>
      </c>
      <c r="H12" s="49" t="n">
        <f aca="false">SUM(H6:H11)</f>
        <v>4109.12</v>
      </c>
      <c r="I12" s="49" t="n">
        <f aca="false">SUM(I6:I11)</f>
        <v>710</v>
      </c>
      <c r="J12" s="49" t="n">
        <f aca="false">SUM(J6:J11)</f>
        <v>182.38</v>
      </c>
      <c r="K12" s="49" t="n">
        <f aca="false">SUM(K6:K11)</f>
        <v>3583.03</v>
      </c>
      <c r="L12" s="49" t="n">
        <f aca="false">SUM(L6:L9)</f>
        <v>1024</v>
      </c>
      <c r="M12" s="63" t="n">
        <f aca="false">SUM(M6:M9)</f>
        <v>1846.65</v>
      </c>
      <c r="N12" s="64" t="n">
        <f aca="false">M12/H12</f>
        <v>0.449402791838642</v>
      </c>
      <c r="O12" s="65" t="n">
        <f aca="false">SUM(O6:O9)</f>
        <v>1022.096</v>
      </c>
      <c r="P12" s="64" t="n">
        <f aca="false">O12/K12</f>
        <v>0.285260240634323</v>
      </c>
      <c r="Q12" s="66"/>
      <c r="R12" s="13"/>
      <c r="S12" s="27"/>
      <c r="T12" s="27"/>
    </row>
  </sheetData>
  <mergeCells count="12">
    <mergeCell ref="A2:A5"/>
    <mergeCell ref="B2:B5"/>
    <mergeCell ref="C2:C5"/>
    <mergeCell ref="D2:D5"/>
    <mergeCell ref="E2:E5"/>
    <mergeCell ref="F2:F5"/>
    <mergeCell ref="G2:I4"/>
    <mergeCell ref="J2:L4"/>
    <mergeCell ref="M2:P3"/>
    <mergeCell ref="Q2:Q5"/>
    <mergeCell ref="M4:N4"/>
    <mergeCell ref="O4:P4"/>
  </mergeCells>
  <printOptions headings="false" gridLines="false" gridLinesSet="true" horizontalCentered="true" verticalCentered="false"/>
  <pageMargins left="0.236111111111111" right="0.236111111111111" top="0.39375" bottom="0.39375" header="0.511805555555555" footer="0.315277777777778"/>
  <pageSetup paperSize="9" scale="100" firstPageNumber="8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&amp;R&amp;P</oddFooter>
  </headerFooter>
  <rowBreaks count="1" manualBreakCount="1">
    <brk id="1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C3D69B"/>
    <pageSetUpPr fitToPage="false"/>
  </sheetPr>
  <dimension ref="A1:L21"/>
  <sheetViews>
    <sheetView showFormulas="false" showGridLines="true" showRowColHeaders="true" showZeros="true" rightToLeft="false" tabSelected="false" showOutlineSymbols="true" defaultGridColor="true" view="pageBreakPreview" topLeftCell="A7" colorId="64" zoomScale="85" zoomScaleNormal="85" zoomScalePageLayoutView="85" workbookViewId="0">
      <selection pane="topLeft" activeCell="B17" activeCellId="0" sqref="B17"/>
    </sheetView>
  </sheetViews>
  <sheetFormatPr defaultRowHeight="15" zeroHeight="false" outlineLevelRow="0" outlineLevelCol="0"/>
  <cols>
    <col collapsed="false" customWidth="true" hidden="false" outlineLevel="0" max="1" min="1" style="13" width="4.57"/>
    <col collapsed="false" customWidth="true" hidden="false" outlineLevel="0" max="2" min="2" style="13" width="53.3"/>
    <col collapsed="false" customWidth="true" hidden="false" outlineLevel="0" max="3" min="3" style="13" width="9.71"/>
    <col collapsed="false" customWidth="true" hidden="false" outlineLevel="0" max="4" min="4" style="13" width="15.87"/>
    <col collapsed="false" customWidth="true" hidden="false" outlineLevel="0" max="5" min="5" style="13" width="17.41"/>
    <col collapsed="false" customWidth="true" hidden="false" outlineLevel="0" max="6" min="6" style="13" width="9.42"/>
    <col collapsed="false" customWidth="true" hidden="false" outlineLevel="0" max="7" min="7" style="13" width="10.13"/>
    <col collapsed="false" customWidth="true" hidden="false" outlineLevel="0" max="9" min="8" style="67" width="13.02"/>
    <col collapsed="false" customWidth="true" hidden="false" outlineLevel="0" max="10" min="10" style="14" width="13.02"/>
    <col collapsed="false" customWidth="true" hidden="false" outlineLevel="0" max="12" min="11" style="67" width="13.02"/>
    <col collapsed="false" customWidth="true" hidden="false" outlineLevel="0" max="1025" min="13" style="13" width="8.86"/>
  </cols>
  <sheetData>
    <row r="1" s="16" customFormat="true" ht="18" hidden="false" customHeight="true" outlineLevel="0" collapsed="false">
      <c r="A1" s="17" t="s">
        <v>57</v>
      </c>
      <c r="B1" s="68"/>
      <c r="C1" s="68"/>
      <c r="D1" s="17"/>
      <c r="E1" s="17"/>
      <c r="F1" s="17"/>
      <c r="H1" s="17"/>
      <c r="I1" s="17"/>
      <c r="J1" s="18"/>
      <c r="K1" s="17"/>
      <c r="L1" s="17"/>
    </row>
    <row r="2" s="24" customFormat="true" ht="16.15" hidden="false" customHeight="true" outlineLevel="0" collapsed="false">
      <c r="A2" s="20" t="s">
        <v>3</v>
      </c>
      <c r="B2" s="21" t="s">
        <v>4</v>
      </c>
      <c r="C2" s="21" t="s">
        <v>58</v>
      </c>
      <c r="D2" s="20" t="s">
        <v>59</v>
      </c>
      <c r="E2" s="20" t="s">
        <v>60</v>
      </c>
      <c r="F2" s="20" t="s">
        <v>8</v>
      </c>
      <c r="G2" s="21" t="s">
        <v>9</v>
      </c>
      <c r="H2" s="21"/>
      <c r="I2" s="21"/>
      <c r="J2" s="21" t="s">
        <v>10</v>
      </c>
      <c r="K2" s="21"/>
      <c r="L2" s="21"/>
    </row>
    <row r="3" s="24" customFormat="true" ht="15.6" hidden="false" customHeight="true" outlineLevel="0" collapsed="false">
      <c r="A3" s="20"/>
      <c r="B3" s="21"/>
      <c r="C3" s="21"/>
      <c r="D3" s="20"/>
      <c r="E3" s="20"/>
      <c r="F3" s="20"/>
      <c r="G3" s="21"/>
      <c r="H3" s="21"/>
      <c r="I3" s="21"/>
      <c r="J3" s="21"/>
      <c r="K3" s="21"/>
      <c r="L3" s="21"/>
    </row>
    <row r="4" s="24" customFormat="true" ht="15.6" hidden="false" customHeight="true" outlineLevel="0" collapsed="false">
      <c r="A4" s="20"/>
      <c r="B4" s="21"/>
      <c r="C4" s="21"/>
      <c r="D4" s="20"/>
      <c r="E4" s="20"/>
      <c r="F4" s="20"/>
      <c r="G4" s="21"/>
      <c r="H4" s="21"/>
      <c r="I4" s="21"/>
      <c r="J4" s="21"/>
      <c r="K4" s="21"/>
      <c r="L4" s="21"/>
    </row>
    <row r="5" s="24" customFormat="true" ht="33.75" hidden="false" customHeight="true" outlineLevel="0" collapsed="false">
      <c r="A5" s="20"/>
      <c r="B5" s="21"/>
      <c r="C5" s="21"/>
      <c r="D5" s="20" t="s">
        <v>61</v>
      </c>
      <c r="E5" s="20" t="s">
        <v>62</v>
      </c>
      <c r="F5" s="20"/>
      <c r="G5" s="69" t="s">
        <v>17</v>
      </c>
      <c r="H5" s="29" t="s">
        <v>18</v>
      </c>
      <c r="I5" s="28" t="s">
        <v>19</v>
      </c>
      <c r="J5" s="69" t="s">
        <v>17</v>
      </c>
      <c r="K5" s="29" t="s">
        <v>18</v>
      </c>
      <c r="L5" s="28" t="s">
        <v>19</v>
      </c>
    </row>
    <row r="6" s="24" customFormat="true" ht="47.25" hidden="false" customHeight="false" outlineLevel="0" collapsed="false">
      <c r="A6" s="25" t="s">
        <v>22</v>
      </c>
      <c r="B6" s="70" t="s">
        <v>63</v>
      </c>
      <c r="C6" s="71" t="s">
        <v>24</v>
      </c>
      <c r="D6" s="32" t="s">
        <v>64</v>
      </c>
      <c r="E6" s="31" t="s">
        <v>65</v>
      </c>
      <c r="F6" s="31" t="s">
        <v>66</v>
      </c>
      <c r="G6" s="47" t="n">
        <v>0</v>
      </c>
      <c r="H6" s="48" t="n">
        <v>1322</v>
      </c>
      <c r="I6" s="72" t="n">
        <v>1752</v>
      </c>
      <c r="J6" s="47" t="n">
        <v>252.27</v>
      </c>
      <c r="K6" s="49" t="n">
        <v>5108.43</v>
      </c>
      <c r="L6" s="73" t="n">
        <v>8929.55</v>
      </c>
    </row>
    <row r="7" s="24" customFormat="true" ht="94.5" hidden="false" customHeight="false" outlineLevel="0" collapsed="false">
      <c r="A7" s="25" t="s">
        <v>30</v>
      </c>
      <c r="B7" s="30" t="s">
        <v>67</v>
      </c>
      <c r="C7" s="74" t="s">
        <v>24</v>
      </c>
      <c r="D7" s="75" t="s">
        <v>51</v>
      </c>
      <c r="E7" s="31" t="s">
        <v>68</v>
      </c>
      <c r="F7" s="31" t="s">
        <v>69</v>
      </c>
      <c r="G7" s="47" t="n">
        <v>1620</v>
      </c>
      <c r="H7" s="48" t="n">
        <v>7.14</v>
      </c>
      <c r="I7" s="72"/>
      <c r="J7" s="47" t="n">
        <v>3550.65</v>
      </c>
      <c r="K7" s="49" t="n">
        <v>799.78</v>
      </c>
      <c r="L7" s="73"/>
    </row>
    <row r="8" s="24" customFormat="true" ht="63" hidden="false" customHeight="false" outlineLevel="0" collapsed="false">
      <c r="A8" s="25" t="s">
        <v>37</v>
      </c>
      <c r="B8" s="44" t="s">
        <v>70</v>
      </c>
      <c r="C8" s="76" t="s">
        <v>24</v>
      </c>
      <c r="D8" s="31" t="s">
        <v>25</v>
      </c>
      <c r="E8" s="33" t="s">
        <v>26</v>
      </c>
      <c r="F8" s="33" t="s">
        <v>71</v>
      </c>
      <c r="G8" s="47" t="n">
        <v>453.01</v>
      </c>
      <c r="H8" s="48" t="n">
        <v>2647.27</v>
      </c>
      <c r="I8" s="72" t="n">
        <v>294.14</v>
      </c>
      <c r="J8" s="47" t="n">
        <v>518.13</v>
      </c>
      <c r="K8" s="49" t="n">
        <v>3651.79</v>
      </c>
      <c r="L8" s="73" t="n">
        <v>463.66</v>
      </c>
    </row>
    <row r="9" s="24" customFormat="true" ht="31.5" hidden="false" customHeight="false" outlineLevel="0" collapsed="false">
      <c r="A9" s="25" t="s">
        <v>42</v>
      </c>
      <c r="B9" s="30" t="s">
        <v>72</v>
      </c>
      <c r="C9" s="76" t="s">
        <v>24</v>
      </c>
      <c r="D9" s="31" t="s">
        <v>73</v>
      </c>
      <c r="E9" s="31" t="s">
        <v>74</v>
      </c>
      <c r="F9" s="31" t="s">
        <v>75</v>
      </c>
      <c r="G9" s="50" t="n">
        <v>126.79</v>
      </c>
      <c r="H9" s="49" t="n">
        <v>1.98</v>
      </c>
      <c r="I9" s="73"/>
      <c r="J9" s="47" t="n">
        <v>251.7</v>
      </c>
      <c r="K9" s="49" t="n">
        <v>114.64</v>
      </c>
      <c r="L9" s="73"/>
    </row>
    <row r="10" s="24" customFormat="true" ht="59.25" hidden="false" customHeight="true" outlineLevel="0" collapsed="false">
      <c r="A10" s="25" t="s">
        <v>48</v>
      </c>
      <c r="B10" s="30" t="s">
        <v>76</v>
      </c>
      <c r="C10" s="76" t="s">
        <v>24</v>
      </c>
      <c r="D10" s="31" t="s">
        <v>77</v>
      </c>
      <c r="E10" s="31" t="s">
        <v>78</v>
      </c>
      <c r="F10" s="31"/>
      <c r="G10" s="47"/>
      <c r="H10" s="48"/>
      <c r="I10" s="72"/>
      <c r="J10" s="47" t="n">
        <v>44</v>
      </c>
      <c r="K10" s="49" t="n">
        <v>597.57</v>
      </c>
      <c r="L10" s="77"/>
    </row>
    <row r="11" s="24" customFormat="true" ht="31.5" hidden="false" customHeight="false" outlineLevel="0" collapsed="false">
      <c r="A11" s="25" t="s">
        <v>53</v>
      </c>
      <c r="B11" s="70" t="s">
        <v>79</v>
      </c>
      <c r="C11" s="76" t="s">
        <v>24</v>
      </c>
      <c r="D11" s="31"/>
      <c r="E11" s="31" t="s">
        <v>80</v>
      </c>
      <c r="F11" s="31" t="n">
        <v>600</v>
      </c>
      <c r="G11" s="47" t="n">
        <v>196.88</v>
      </c>
      <c r="H11" s="78" t="n">
        <v>0</v>
      </c>
      <c r="I11" s="79"/>
      <c r="J11" s="37" t="n">
        <v>176.12</v>
      </c>
      <c r="K11" s="49" t="n">
        <v>30.98</v>
      </c>
      <c r="L11" s="73"/>
    </row>
    <row r="12" s="24" customFormat="true" ht="31.5" hidden="false" customHeight="false" outlineLevel="0" collapsed="false">
      <c r="A12" s="25" t="s">
        <v>81</v>
      </c>
      <c r="B12" s="80" t="s">
        <v>82</v>
      </c>
      <c r="C12" s="76" t="s">
        <v>24</v>
      </c>
      <c r="D12" s="31"/>
      <c r="E12" s="31" t="s">
        <v>80</v>
      </c>
      <c r="F12" s="31" t="s">
        <v>83</v>
      </c>
      <c r="G12" s="47" t="n">
        <v>0</v>
      </c>
      <c r="H12" s="48" t="n">
        <v>28.31</v>
      </c>
      <c r="I12" s="72"/>
      <c r="J12" s="47" t="n">
        <v>3.5</v>
      </c>
      <c r="K12" s="49" t="n">
        <v>21.27</v>
      </c>
      <c r="L12" s="73"/>
    </row>
    <row r="13" s="24" customFormat="true" ht="31.5" hidden="false" customHeight="false" outlineLevel="0" collapsed="false">
      <c r="A13" s="25" t="s">
        <v>84</v>
      </c>
      <c r="B13" s="80" t="s">
        <v>85</v>
      </c>
      <c r="C13" s="76" t="s">
        <v>24</v>
      </c>
      <c r="D13" s="31"/>
      <c r="E13" s="31" t="s">
        <v>80</v>
      </c>
      <c r="F13" s="31" t="n">
        <v>400</v>
      </c>
      <c r="G13" s="47" t="n">
        <v>185.83</v>
      </c>
      <c r="H13" s="48" t="n">
        <v>0</v>
      </c>
      <c r="I13" s="72"/>
      <c r="J13" s="47" t="n">
        <v>104.6</v>
      </c>
      <c r="K13" s="49" t="n">
        <v>32.93</v>
      </c>
      <c r="L13" s="73"/>
    </row>
    <row r="14" s="24" customFormat="true" ht="31.5" hidden="false" customHeight="false" outlineLevel="0" collapsed="false">
      <c r="A14" s="25" t="s">
        <v>86</v>
      </c>
      <c r="B14" s="70" t="s">
        <v>87</v>
      </c>
      <c r="C14" s="76" t="s">
        <v>24</v>
      </c>
      <c r="D14" s="31"/>
      <c r="E14" s="31" t="s">
        <v>80</v>
      </c>
      <c r="F14" s="31" t="s">
        <v>88</v>
      </c>
      <c r="G14" s="47" t="n">
        <f aca="false">246.53-H14</f>
        <v>87.58</v>
      </c>
      <c r="H14" s="48" t="n">
        <v>158.95</v>
      </c>
      <c r="I14" s="72"/>
      <c r="J14" s="47" t="n">
        <v>288.12</v>
      </c>
      <c r="K14" s="49" t="n">
        <v>287.91</v>
      </c>
      <c r="L14" s="73"/>
    </row>
    <row r="15" s="24" customFormat="true" ht="31.5" hidden="false" customHeight="false" outlineLevel="0" collapsed="false">
      <c r="A15" s="25" t="s">
        <v>89</v>
      </c>
      <c r="B15" s="30" t="s">
        <v>90</v>
      </c>
      <c r="C15" s="76" t="s">
        <v>24</v>
      </c>
      <c r="D15" s="31"/>
      <c r="E15" s="31" t="s">
        <v>80</v>
      </c>
      <c r="F15" s="31" t="n">
        <v>600</v>
      </c>
      <c r="G15" s="47" t="n">
        <v>40</v>
      </c>
      <c r="H15" s="48" t="n">
        <v>0.07</v>
      </c>
      <c r="I15" s="72"/>
      <c r="J15" s="47" t="n">
        <v>89.37</v>
      </c>
      <c r="K15" s="49" t="n">
        <v>8.7</v>
      </c>
      <c r="L15" s="73"/>
    </row>
    <row r="16" s="89" customFormat="true" ht="78.75" hidden="false" customHeight="false" outlineLevel="0" collapsed="false">
      <c r="A16" s="81" t="s">
        <v>91</v>
      </c>
      <c r="B16" s="82" t="s">
        <v>92</v>
      </c>
      <c r="C16" s="83" t="s">
        <v>24</v>
      </c>
      <c r="D16" s="46" t="s">
        <v>51</v>
      </c>
      <c r="E16" s="46" t="s">
        <v>93</v>
      </c>
      <c r="F16" s="46" t="s">
        <v>69</v>
      </c>
      <c r="G16" s="84"/>
      <c r="H16" s="85" t="n">
        <v>2560</v>
      </c>
      <c r="I16" s="86" t="n">
        <v>640</v>
      </c>
      <c r="J16" s="84"/>
      <c r="K16" s="87" t="n">
        <v>3821</v>
      </c>
      <c r="L16" s="88" t="n">
        <v>3976.46</v>
      </c>
    </row>
    <row r="17" s="24" customFormat="true" ht="70.5" hidden="false" customHeight="true" outlineLevel="0" collapsed="false">
      <c r="A17" s="25" t="s">
        <v>94</v>
      </c>
      <c r="B17" s="90" t="s">
        <v>95</v>
      </c>
      <c r="C17" s="76" t="s">
        <v>24</v>
      </c>
      <c r="D17" s="31" t="s">
        <v>39</v>
      </c>
      <c r="E17" s="31"/>
      <c r="F17" s="31" t="s">
        <v>96</v>
      </c>
      <c r="G17" s="91"/>
      <c r="H17" s="48" t="n">
        <v>340.8</v>
      </c>
      <c r="I17" s="72" t="n">
        <v>85.2</v>
      </c>
      <c r="J17" s="47" t="n">
        <v>0</v>
      </c>
      <c r="K17" s="49" t="n">
        <v>1120</v>
      </c>
      <c r="L17" s="73" t="n">
        <v>500</v>
      </c>
    </row>
    <row r="18" s="24" customFormat="true" ht="31.5" hidden="false" customHeight="false" outlineLevel="0" collapsed="false">
      <c r="A18" s="25" t="s">
        <v>97</v>
      </c>
      <c r="B18" s="82" t="s">
        <v>98</v>
      </c>
      <c r="C18" s="76" t="s">
        <v>24</v>
      </c>
      <c r="D18" s="31" t="s">
        <v>99</v>
      </c>
      <c r="E18" s="31"/>
      <c r="F18" s="31" t="s">
        <v>100</v>
      </c>
      <c r="G18" s="91"/>
      <c r="H18" s="48" t="n">
        <v>141.6</v>
      </c>
      <c r="I18" s="72" t="n">
        <v>35.4</v>
      </c>
      <c r="J18" s="47" t="n">
        <v>0</v>
      </c>
      <c r="K18" s="49" t="n">
        <v>164.52</v>
      </c>
      <c r="L18" s="73"/>
    </row>
    <row r="19" s="24" customFormat="true" ht="31.5" hidden="false" customHeight="false" outlineLevel="0" collapsed="false">
      <c r="A19" s="25" t="s">
        <v>101</v>
      </c>
      <c r="B19" s="82" t="s">
        <v>102</v>
      </c>
      <c r="C19" s="76" t="s">
        <v>24</v>
      </c>
      <c r="D19" s="31" t="s">
        <v>103</v>
      </c>
      <c r="E19" s="31"/>
      <c r="F19" s="31" t="n">
        <v>400</v>
      </c>
      <c r="G19" s="91"/>
      <c r="H19" s="48" t="n">
        <v>104</v>
      </c>
      <c r="I19" s="72" t="n">
        <v>26</v>
      </c>
      <c r="J19" s="47" t="n">
        <v>0</v>
      </c>
      <c r="K19" s="49" t="n">
        <v>154.03</v>
      </c>
      <c r="L19" s="73"/>
    </row>
    <row r="20" s="24" customFormat="true" ht="31.5" hidden="false" customHeight="false" outlineLevel="0" collapsed="false">
      <c r="A20" s="25" t="s">
        <v>104</v>
      </c>
      <c r="B20" s="82" t="s">
        <v>105</v>
      </c>
      <c r="C20" s="76" t="s">
        <v>24</v>
      </c>
      <c r="D20" s="31" t="s">
        <v>106</v>
      </c>
      <c r="E20" s="31"/>
      <c r="F20" s="31" t="n">
        <v>500</v>
      </c>
      <c r="G20" s="91"/>
      <c r="H20" s="48" t="n">
        <v>160</v>
      </c>
      <c r="I20" s="72" t="n">
        <v>40</v>
      </c>
      <c r="J20" s="47" t="n">
        <v>0</v>
      </c>
      <c r="K20" s="49" t="n">
        <v>227.48</v>
      </c>
      <c r="L20" s="73"/>
    </row>
    <row r="21" s="95" customFormat="true" ht="25.15" hidden="false" customHeight="true" outlineLevel="0" collapsed="false">
      <c r="A21" s="60"/>
      <c r="B21" s="92" t="s">
        <v>107</v>
      </c>
      <c r="C21" s="93"/>
      <c r="D21" s="94"/>
      <c r="E21" s="94"/>
      <c r="F21" s="94"/>
      <c r="G21" s="49" t="n">
        <f aca="false">SUM(G6:G20)</f>
        <v>2710.09</v>
      </c>
      <c r="H21" s="49" t="n">
        <f aca="false">SUM(H6:H20)</f>
        <v>7472.12</v>
      </c>
      <c r="I21" s="49" t="n">
        <f aca="false">SUM(I6:I20)</f>
        <v>2872.74</v>
      </c>
      <c r="J21" s="48" t="n">
        <f aca="false">SUM(J6:J20)</f>
        <v>5278.46</v>
      </c>
      <c r="K21" s="49" t="n">
        <f aca="false">SUM(K6:K20)</f>
        <v>16141.03</v>
      </c>
      <c r="L21" s="49" t="n">
        <f aca="false">SUM(L6:L20)</f>
        <v>13869.67</v>
      </c>
    </row>
  </sheetData>
  <mergeCells count="8">
    <mergeCell ref="A2:A5"/>
    <mergeCell ref="B2:B5"/>
    <mergeCell ref="C2:C5"/>
    <mergeCell ref="D2:D4"/>
    <mergeCell ref="E2:E4"/>
    <mergeCell ref="F2:F5"/>
    <mergeCell ref="G2:I4"/>
    <mergeCell ref="J2:L4"/>
  </mergeCells>
  <printOptions headings="false" gridLines="false" gridLinesSet="true" horizontalCentered="true" verticalCentered="false"/>
  <pageMargins left="0.315277777777778" right="0.315277777777778" top="0.354166666666667" bottom="0.551388888888889" header="0.511805555555555" footer="0.315277777777778"/>
  <pageSetup paperSize="9" scale="65" firstPageNumber="9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&amp;R&amp;P</oddFooter>
  </headerFooter>
  <rowBreaks count="1" manualBreakCount="1">
    <brk id="2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pl-PL</dc:language>
  <cp:lastModifiedBy/>
  <dcterms:modified xsi:type="dcterms:W3CDTF">2025-12-01T10:25:17Z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